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县本级一般公共预算支出表" sheetId="1" r:id="rId1"/>
  </sheets>
  <definedNames>
    <definedName name="D">#REF!</definedName>
    <definedName name="Database" hidden="1">#REF!</definedName>
    <definedName name="_xlnm.Print_Area" localSheetId="0">县本级一般公共预算支出表!$A$1:$E$44</definedName>
    <definedName name="_xlnm.Print_Titles" localSheetId="0">县本级一般公共预算支出表!$1:$4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<sst xmlns="http://schemas.openxmlformats.org/spreadsheetml/2006/main" count="46" uniqueCount="46">
  <si>
    <t>铜鼓县2020年县本级一般公共预算支出安排情况表</t>
  </si>
  <si>
    <t>单位：万元</t>
  </si>
  <si>
    <t>支    出    项    目</t>
  </si>
  <si>
    <t>二○一九年</t>
  </si>
  <si>
    <t>二○二○年预算数</t>
  </si>
  <si>
    <t>比二○一九年执行数增减%</t>
  </si>
  <si>
    <t>预算数</t>
  </si>
  <si>
    <t>执行数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</si>
  <si>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</si>
  <si>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</si>
  <si>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</si>
  <si>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</si>
  <si>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</si>
  <si>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</si>
  <si>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</si>
  <si>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</si>
  <si>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</si>
  <si>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</si>
  <si>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</si>
  <si>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</si>
  <si>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</si>
  <si>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</si>
  <si>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</si>
  <si>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</si>
  <si>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</si>
  <si>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</si>
  <si>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</si>
  <si>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</si>
  <si>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</si>
  <si>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</si>
  <si>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二十三、债务还本支出</t>
  </si>
  <si>
    <t>二十四、债务付息支出</t>
  </si>
  <si>
    <t>二十五、债务发行费用支出</t>
  </si>
  <si>
    <t>二十六、其他支出</t>
  </si>
  <si>
    <t>一般公共预算支出合计</t>
  </si>
  <si>
    <t>转移性支出</t>
  </si>
  <si>
    <t xml:space="preserve">  补助下级支出</t>
  </si>
  <si>
    <t xml:space="preserve">    返还性支出</t>
  </si>
  <si>
    <t xml:space="preserve">    一般性转移支付支出</t>
  </si>
  <si>
    <t xml:space="preserve">    专项转移支付支出</t>
  </si>
  <si>
    <t xml:space="preserve">  上解上级支出</t>
  </si>
  <si>
    <t xml:space="preserve">  结转下年</t>
  </si>
  <si>
    <t xml:space="preserve">  调出资金</t>
  </si>
  <si>
    <t xml:space="preserve">  安排预算稳定调节基金</t>
  </si>
  <si>
    <t xml:space="preserve">   地方政府一般债券还本支出</t>
  </si>
  <si>
    <t>一般公共预算支出总计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</si>
</sst>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178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华文中宋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0" borderId="0"/>
    <xf numFmtId="0" fontId="6" fillId="16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" fillId="0" borderId="0"/>
    <xf numFmtId="41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4" borderId="11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/>
    <xf numFmtId="0" fontId="7" fillId="12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</cellStyleXfs>
  <cellXfs count="39">
    <xf numFmtId="0" fontId="0" fillId="0" borderId="0" xfId="0"/>
    <xf numFmtId="0" fontId="1" fillId="0" borderId="0" xfId="57" applyFont="1" applyFill="1" applyAlignment="1">
      <alignment vertical="center"/>
    </xf>
    <xf numFmtId="0" fontId="2" fillId="0" borderId="0" xfId="57" applyFont="1" applyFill="1" applyAlignment="1">
      <alignment vertical="center"/>
    </xf>
    <xf numFmtId="0" fontId="3" fillId="0" borderId="0" xfId="57" applyFont="1" applyFill="1" applyAlignment="1">
      <alignment vertical="center"/>
    </xf>
    <xf numFmtId="0" fontId="3" fillId="0" borderId="0" xfId="57" applyFont="1" applyFill="1"/>
    <xf numFmtId="0" fontId="0" fillId="0" borderId="0" xfId="57" applyFont="1" applyFill="1"/>
    <xf numFmtId="0" fontId="0" fillId="0" borderId="0" xfId="57" applyFill="1"/>
    <xf numFmtId="178" fontId="0" fillId="0" borderId="0" xfId="57" applyNumberFormat="1" applyFill="1"/>
    <xf numFmtId="0" fontId="4" fillId="0" borderId="0" xfId="56" applyFont="1" applyFill="1" applyAlignment="1">
      <alignment horizontal="center" vertical="center"/>
    </xf>
    <xf numFmtId="0" fontId="0" fillId="0" borderId="1" xfId="56" applyFont="1" applyFill="1" applyBorder="1" applyAlignment="1"/>
    <xf numFmtId="41" fontId="0" fillId="0" borderId="0" xfId="56" applyNumberFormat="1" applyFont="1" applyFill="1"/>
    <xf numFmtId="0" fontId="0" fillId="0" borderId="0" xfId="56" applyFont="1" applyFill="1"/>
    <xf numFmtId="178" fontId="2" fillId="0" borderId="1" xfId="56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/>
    </xf>
    <xf numFmtId="177" fontId="2" fillId="0" borderId="3" xfId="56" applyNumberFormat="1" applyFont="1" applyFill="1" applyBorder="1" applyAlignment="1">
      <alignment horizontal="center" vertical="center"/>
    </xf>
    <xf numFmtId="177" fontId="2" fillId="0" borderId="4" xfId="56" applyNumberFormat="1" applyFont="1" applyFill="1" applyBorder="1" applyAlignment="1">
      <alignment horizontal="center" vertical="center"/>
    </xf>
    <xf numFmtId="177" fontId="2" fillId="0" borderId="5" xfId="56" applyNumberFormat="1" applyFont="1" applyFill="1" applyBorder="1" applyAlignment="1">
      <alignment horizontal="distributed" vertical="center" wrapText="1"/>
    </xf>
    <xf numFmtId="178" fontId="2" fillId="0" borderId="2" xfId="56" applyNumberFormat="1" applyFont="1" applyFill="1" applyBorder="1" applyAlignment="1">
      <alignment horizontal="distributed" vertical="center"/>
    </xf>
    <xf numFmtId="177" fontId="2" fillId="0" borderId="2" xfId="56" applyNumberFormat="1" applyFont="1" applyFill="1" applyBorder="1" applyAlignment="1">
      <alignment horizontal="distributed" vertical="center"/>
    </xf>
    <xf numFmtId="177" fontId="2" fillId="0" borderId="6" xfId="56" applyNumberFormat="1" applyFont="1" applyFill="1" applyBorder="1" applyAlignment="1">
      <alignment horizontal="distributed" vertical="center" wrapText="1"/>
    </xf>
    <xf numFmtId="0" fontId="2" fillId="0" borderId="2" xfId="57" applyFont="1" applyFill="1" applyBorder="1" applyAlignment="1">
      <alignment vertical="center"/>
    </xf>
    <xf numFmtId="176" fontId="2" fillId="0" borderId="2" xfId="57" applyNumberFormat="1" applyFont="1" applyFill="1" applyBorder="1" applyAlignment="1">
      <alignment horizontal="center" vertical="center" wrapText="1"/>
    </xf>
    <xf numFmtId="0" fontId="2" fillId="0" borderId="2" xfId="57" applyNumberFormat="1" applyFont="1" applyFill="1" applyBorder="1" applyAlignment="1">
      <alignment horizontal="center" vertical="center" wrapText="1"/>
    </xf>
    <xf numFmtId="178" fontId="2" fillId="0" borderId="2" xfId="57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2" fillId="0" borderId="2" xfId="56" applyNumberFormat="1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41" fontId="2" fillId="0" borderId="2" xfId="56" applyNumberFormat="1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/>
    </xf>
    <xf numFmtId="41" fontId="3" fillId="0" borderId="2" xfId="56" applyNumberFormat="1" applyFont="1" applyFill="1" applyBorder="1" applyAlignment="1">
      <alignment horizontal="center" vertical="center" wrapText="1"/>
    </xf>
    <xf numFmtId="1" fontId="3" fillId="0" borderId="2" xfId="57" applyNumberFormat="1" applyFont="1" applyFill="1" applyBorder="1" applyAlignment="1" applyProtection="1">
      <alignment horizontal="left" vertical="center"/>
      <protection locked="0"/>
    </xf>
    <xf numFmtId="0" fontId="2" fillId="0" borderId="2" xfId="57" applyNumberFormat="1" applyFont="1" applyFill="1" applyBorder="1" applyAlignment="1" applyProtection="1">
      <alignment vertical="center"/>
      <protection locked="0"/>
    </xf>
    <xf numFmtId="41" fontId="2" fillId="0" borderId="2" xfId="57" applyNumberFormat="1" applyFont="1" applyFill="1" applyBorder="1" applyAlignment="1" applyProtection="1">
      <alignment horizontal="center" vertical="center" wrapText="1"/>
    </xf>
    <xf numFmtId="41" fontId="2" fillId="0" borderId="2" xfId="56" applyNumberFormat="1" applyFont="1" applyFill="1" applyBorder="1" applyAlignment="1" applyProtection="1">
      <alignment horizontal="center" vertical="center" wrapText="1"/>
    </xf>
    <xf numFmtId="1" fontId="2" fillId="0" borderId="2" xfId="57" applyNumberFormat="1" applyFont="1" applyFill="1" applyBorder="1" applyAlignment="1" applyProtection="1">
      <alignment horizontal="left" vertical="center"/>
      <protection locked="0"/>
    </xf>
    <xf numFmtId="41" fontId="2" fillId="0" borderId="2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/>
    <xf numFmtId="10" fontId="0" fillId="0" borderId="0" xfId="13" applyNumberFormat="1" applyFont="1" applyFill="1" applyAlignment="1"/>
  </cellXfs>
  <cellStyles count="60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市本级2015年预算表格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市本级2015年国资预算总表" xfId="53"/>
    <cellStyle name="?鹎%U龡&amp;H齲_x0001_C铣_x0014__x0007__x0001__x0001_" xfId="54"/>
    <cellStyle name="常规 2" xfId="55"/>
    <cellStyle name="常规_2003年人大预算表（全省）" xfId="56"/>
    <cellStyle name="常规_市本级" xfId="57"/>
    <cellStyle name="常规_宜春经济技术开发区2015年预算" xfId="58"/>
    <cellStyle name="常规_宜春市二〇一八年市级总预算安排情况表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83"/>
  <sheetViews>
    <sheetView showZeros="0" tabSelected="1" view="pageBreakPreview" zoomScaleNormal="100" zoomScaleSheetLayoutView="100" workbookViewId="0">
      <selection activeCell="B5" sqref="B5"/>
    </sheetView>
  </sheetViews>
  <sheetFormatPr defaultColWidth="7" defaultRowHeight="14.25" outlineLevelCol="4"/>
  <cols>
    <col min="1" max="1" width="30.125" style="6" customWidth="1"/>
    <col min="2" max="3" width="11.875" style="6" customWidth="1"/>
    <col min="4" max="4" width="10.25" style="6" customWidth="1"/>
    <col min="5" max="5" width="15" style="7" customWidth="1"/>
    <col min="6" max="6" width="8" style="6" customWidth="1"/>
    <col min="7" max="16384" width="7" style="6"/>
  </cols>
  <sheetData>
    <row r="1" s="1" customFormat="1" ht="30" customHeight="1" spans="1:5">
      <c r="A1" s="8" t="s">
        <v>0</v>
      </c>
      <c r="B1" s="8"/>
      <c r="C1" s="8"/>
      <c r="D1" s="8"/>
      <c r="E1" s="8"/>
    </row>
    <row r="2" customHeight="1" spans="1:5">
      <c r="A2" s="9"/>
      <c r="B2" s="10"/>
      <c r="C2" s="11"/>
      <c r="D2" s="10"/>
      <c r="E2" s="12" t="s">
        <v>1</v>
      </c>
    </row>
    <row r="3" s="2" customFormat="1" ht="19.5" customHeight="1" spans="1:5">
      <c r="A3" s="13" t="s">
        <v>2</v>
      </c>
      <c r="B3" s="14" t="s">
        <v>3</v>
      </c>
      <c r="C3" s="15"/>
      <c r="D3" s="16" t="s">
        <v>4</v>
      </c>
      <c r="E3" s="17" t="s">
        <v>5</v>
      </c>
    </row>
    <row r="4" s="2" customFormat="1" ht="19.5" customHeight="1" spans="1:5">
      <c r="A4" s="13"/>
      <c r="B4" s="18" t="s">
        <v>6</v>
      </c>
      <c r="C4" s="18" t="s">
        <v>7</v>
      </c>
      <c r="D4" s="19"/>
      <c r="E4" s="17"/>
    </row>
    <row r="5" s="2" customFormat="1" customHeight="1" spans="1:5">
      <c r="A5" s="20" t="s">
        <v>8</v>
      </c>
      <c r="B5" s="21">
        <v>13900</v>
      </c>
      <c r="C5" s="22">
        <v>17670</v>
      </c>
      <c r="D5" s="21">
        <f>18553-580</f>
        <v>17973</v>
      </c>
      <c r="E5" s="23">
        <f>(D5/C5-1)*100</f>
        <v>1.71477079796265</v>
      </c>
    </row>
    <row r="6" s="2" customFormat="1" customHeight="1" spans="1:5">
      <c r="A6" s="20" t="s">
        <v>9</v>
      </c>
      <c r="B6" s="21"/>
      <c r="C6" s="21"/>
      <c r="D6" s="21">
        <f>C6*1.05</f>
        <v>0</v>
      </c>
      <c r="E6" s="23"/>
    </row>
    <row r="7" s="2" customFormat="1" customHeight="1" spans="1:5">
      <c r="A7" s="20" t="s">
        <v>10</v>
      </c>
      <c r="B7" s="21"/>
      <c r="C7" s="21"/>
      <c r="D7" s="21">
        <f>C7*1.05</f>
        <v>0</v>
      </c>
      <c r="E7" s="23"/>
    </row>
    <row r="8" s="2" customFormat="1" customHeight="1" spans="1:5">
      <c r="A8" s="20" t="s">
        <v>11</v>
      </c>
      <c r="B8" s="21">
        <v>8502</v>
      </c>
      <c r="C8" s="22">
        <v>9098</v>
      </c>
      <c r="D8" s="24">
        <v>9552</v>
      </c>
      <c r="E8" s="23">
        <f t="shared" ref="E6:E28" si="0">(D8/C8-1)*100</f>
        <v>4.99010771598154</v>
      </c>
    </row>
    <row r="9" s="2" customFormat="1" customHeight="1" spans="1:5">
      <c r="A9" s="20" t="s">
        <v>12</v>
      </c>
      <c r="B9" s="21">
        <v>15635</v>
      </c>
      <c r="C9" s="21">
        <v>21584</v>
      </c>
      <c r="D9" s="24">
        <f>22663</f>
        <v>22663</v>
      </c>
      <c r="E9" s="23">
        <f t="shared" si="0"/>
        <v>4.99907338769459</v>
      </c>
    </row>
    <row r="10" s="2" customFormat="1" customHeight="1" spans="1:5">
      <c r="A10" s="20" t="s">
        <v>13</v>
      </c>
      <c r="B10" s="21">
        <v>1544</v>
      </c>
      <c r="C10" s="21">
        <v>1749</v>
      </c>
      <c r="D10" s="24">
        <v>1836</v>
      </c>
      <c r="E10" s="23">
        <f t="shared" si="0"/>
        <v>4.97427101200687</v>
      </c>
    </row>
    <row r="11" s="2" customFormat="1" customHeight="1" spans="1:5">
      <c r="A11" s="20" t="s">
        <v>14</v>
      </c>
      <c r="B11" s="21">
        <v>1230</v>
      </c>
      <c r="C11" s="22">
        <v>1315</v>
      </c>
      <c r="D11" s="24">
        <v>1380</v>
      </c>
      <c r="E11" s="23">
        <f t="shared" si="0"/>
        <v>4.94296577946769</v>
      </c>
    </row>
    <row r="12" s="2" customFormat="1" customHeight="1" spans="1:5">
      <c r="A12" s="20" t="s">
        <v>15</v>
      </c>
      <c r="B12" s="21">
        <v>12362</v>
      </c>
      <c r="C12" s="22">
        <v>14517</v>
      </c>
      <c r="D12" s="24">
        <v>15242</v>
      </c>
      <c r="E12" s="23">
        <f t="shared" si="0"/>
        <v>4.99414479575671</v>
      </c>
    </row>
    <row r="13" s="2" customFormat="1" customHeight="1" spans="1:5">
      <c r="A13" s="20" t="s">
        <v>16</v>
      </c>
      <c r="B13" s="21">
        <v>5146</v>
      </c>
      <c r="C13" s="22">
        <v>6104</v>
      </c>
      <c r="D13" s="21">
        <v>6409</v>
      </c>
      <c r="E13" s="23">
        <f t="shared" si="0"/>
        <v>4.99672346002622</v>
      </c>
    </row>
    <row r="14" s="2" customFormat="1" customHeight="1" spans="1:5">
      <c r="A14" s="20" t="s">
        <v>17</v>
      </c>
      <c r="B14" s="21">
        <v>1980</v>
      </c>
      <c r="C14" s="21">
        <v>3988</v>
      </c>
      <c r="D14" s="21">
        <v>4187</v>
      </c>
      <c r="E14" s="23">
        <f t="shared" si="0"/>
        <v>4.9899699097292</v>
      </c>
    </row>
    <row r="15" s="2" customFormat="1" customHeight="1" spans="1:5">
      <c r="A15" s="20" t="s">
        <v>18</v>
      </c>
      <c r="B15" s="21">
        <v>3225</v>
      </c>
      <c r="C15" s="22">
        <v>5362</v>
      </c>
      <c r="D15" s="21">
        <v>5630</v>
      </c>
      <c r="E15" s="23">
        <f t="shared" si="0"/>
        <v>4.99813502424469</v>
      </c>
    </row>
    <row r="16" s="2" customFormat="1" customHeight="1" spans="1:5">
      <c r="A16" s="20" t="s">
        <v>19</v>
      </c>
      <c r="B16" s="21">
        <v>9182</v>
      </c>
      <c r="C16" s="22">
        <v>11218</v>
      </c>
      <c r="D16" s="21">
        <f>11778-500+120</f>
        <v>11398</v>
      </c>
      <c r="E16" s="23">
        <f t="shared" si="0"/>
        <v>1.60456409342129</v>
      </c>
    </row>
    <row r="17" s="2" customFormat="1" customHeight="1" spans="1:5">
      <c r="A17" s="20" t="s">
        <v>20</v>
      </c>
      <c r="B17" s="21">
        <v>1200</v>
      </c>
      <c r="C17" s="22">
        <v>1244</v>
      </c>
      <c r="D17" s="21">
        <v>1306</v>
      </c>
      <c r="E17" s="23">
        <f t="shared" si="0"/>
        <v>4.983922829582</v>
      </c>
    </row>
    <row r="18" s="2" customFormat="1" customHeight="1" spans="1:5">
      <c r="A18" s="20" t="s">
        <v>21</v>
      </c>
      <c r="B18" s="21">
        <v>450</v>
      </c>
      <c r="C18" s="22">
        <v>937</v>
      </c>
      <c r="D18" s="21">
        <v>983</v>
      </c>
      <c r="E18" s="23">
        <f t="shared" si="0"/>
        <v>4.90928495197438</v>
      </c>
    </row>
    <row r="19" s="2" customFormat="1" customHeight="1" spans="1:5">
      <c r="A19" s="20" t="s">
        <v>22</v>
      </c>
      <c r="B19" s="21">
        <v>980</v>
      </c>
      <c r="C19" s="22">
        <v>1128</v>
      </c>
      <c r="D19" s="21">
        <v>1184</v>
      </c>
      <c r="E19" s="23">
        <f t="shared" si="0"/>
        <v>4.96453900709219</v>
      </c>
    </row>
    <row r="20" s="2" customFormat="1" customHeight="1" spans="1:5">
      <c r="A20" s="20" t="s">
        <v>23</v>
      </c>
      <c r="B20" s="21"/>
      <c r="C20" s="21"/>
      <c r="D20" s="21">
        <f>C20*1.05</f>
        <v>0</v>
      </c>
      <c r="E20" s="23"/>
    </row>
    <row r="21" s="2" customFormat="1" customHeight="1" spans="1:5">
      <c r="A21" s="20" t="s">
        <v>24</v>
      </c>
      <c r="B21" s="21"/>
      <c r="C21" s="21"/>
      <c r="D21" s="21">
        <f>C21*1.05</f>
        <v>0</v>
      </c>
      <c r="E21" s="23"/>
    </row>
    <row r="22" s="2" customFormat="1" customHeight="1" spans="1:5">
      <c r="A22" s="20" t="s">
        <v>25</v>
      </c>
      <c r="B22" s="21">
        <v>857</v>
      </c>
      <c r="C22" s="22">
        <v>1220</v>
      </c>
      <c r="D22" s="24">
        <v>1281</v>
      </c>
      <c r="E22" s="23">
        <f t="shared" si="0"/>
        <v>5</v>
      </c>
    </row>
    <row r="23" s="2" customFormat="1" customHeight="1" spans="1:5">
      <c r="A23" s="20" t="s">
        <v>26</v>
      </c>
      <c r="B23" s="21">
        <v>2005</v>
      </c>
      <c r="C23" s="22">
        <v>2898</v>
      </c>
      <c r="D23" s="24">
        <v>3042</v>
      </c>
      <c r="E23" s="23">
        <f t="shared" si="0"/>
        <v>4.96894409937889</v>
      </c>
    </row>
    <row r="24" s="2" customFormat="1" customHeight="1" spans="1:5">
      <c r="A24" s="20" t="s">
        <v>27</v>
      </c>
      <c r="B24" s="21">
        <v>298</v>
      </c>
      <c r="C24" s="21">
        <v>328</v>
      </c>
      <c r="D24" s="24">
        <v>330</v>
      </c>
      <c r="E24" s="23">
        <f t="shared" si="0"/>
        <v>0.609756097560976</v>
      </c>
    </row>
    <row r="25" s="2" customFormat="1" customHeight="1" spans="1:5">
      <c r="A25" s="20" t="s">
        <v>28</v>
      </c>
      <c r="B25" s="21">
        <v>656</v>
      </c>
      <c r="C25" s="22">
        <v>872</v>
      </c>
      <c r="D25" s="24">
        <v>915</v>
      </c>
      <c r="E25" s="23">
        <f t="shared" si="0"/>
        <v>4.93119266055047</v>
      </c>
    </row>
    <row r="26" s="2" customFormat="1" customHeight="1" spans="1:5">
      <c r="A26" s="20" t="s">
        <v>29</v>
      </c>
      <c r="B26" s="21">
        <v>0</v>
      </c>
      <c r="C26" s="21"/>
      <c r="D26" s="25"/>
      <c r="E26" s="23"/>
    </row>
    <row r="27" s="2" customFormat="1" customHeight="1" spans="1:5">
      <c r="A27" s="2" t="s">
        <v>30</v>
      </c>
      <c r="B27" s="21">
        <v>0</v>
      </c>
      <c r="C27" s="22"/>
      <c r="D27" s="21">
        <f>C27*1.05</f>
        <v>0</v>
      </c>
      <c r="E27" s="23"/>
    </row>
    <row r="28" s="2" customFormat="1" customHeight="1" spans="1:5">
      <c r="A28" s="20" t="s">
        <v>31</v>
      </c>
      <c r="B28" s="21">
        <v>7326</v>
      </c>
      <c r="C28" s="21">
        <v>2810</v>
      </c>
      <c r="D28" s="21">
        <v>2741</v>
      </c>
      <c r="E28" s="23">
        <f t="shared" si="0"/>
        <v>-2.45551601423487</v>
      </c>
    </row>
    <row r="29" s="3" customFormat="1" customHeight="1" spans="1:5">
      <c r="A29" s="20" t="s">
        <v>32</v>
      </c>
      <c r="B29" s="26">
        <v>0</v>
      </c>
      <c r="C29" s="26">
        <v>16</v>
      </c>
      <c r="D29" s="21"/>
      <c r="E29" s="23"/>
    </row>
    <row r="30" s="2" customFormat="1" customHeight="1" spans="1:5">
      <c r="A30" s="20" t="s">
        <v>33</v>
      </c>
      <c r="B30" s="26">
        <v>687</v>
      </c>
      <c r="C30" s="27">
        <v>575</v>
      </c>
      <c r="D30" s="21">
        <f>603-500</f>
        <v>103</v>
      </c>
      <c r="E30" s="23">
        <f>(D30/C30-1)*100</f>
        <v>-82.0869565217391</v>
      </c>
    </row>
    <row r="31" s="2" customFormat="1" customHeight="1" spans="1:5">
      <c r="A31" s="20"/>
      <c r="B31" s="28"/>
      <c r="C31" s="28"/>
      <c r="D31" s="26"/>
      <c r="E31" s="23" t="str">
        <f>IF(ISERROR(ROUNDDOWN((D31/B31-1)*100,2)),"",ROUNDDOWN((D31/B31-1)*100,2))</f>
        <v/>
      </c>
    </row>
    <row r="32" s="2" customFormat="1" customHeight="1" spans="1:5">
      <c r="A32" s="29" t="s">
        <v>34</v>
      </c>
      <c r="B32" s="30">
        <f t="shared" ref="B32:D32" si="1">SUM(B5:B31)</f>
        <v>87165</v>
      </c>
      <c r="C32" s="30">
        <f t="shared" si="1"/>
        <v>104633</v>
      </c>
      <c r="D32" s="30">
        <f t="shared" si="1"/>
        <v>108155</v>
      </c>
      <c r="E32" s="23">
        <f>IF(ISERROR(ROUNDDOWN((D32/C32-1)*100,2)),"",ROUNDDOWN((D32/C32-1)*100,2))</f>
        <v>3.36</v>
      </c>
    </row>
    <row r="33" s="2" customFormat="1" customHeight="1" spans="1:5">
      <c r="A33" s="31" t="s">
        <v>35</v>
      </c>
      <c r="B33" s="30">
        <f>B34+B38+B42+B39+B40+B41</f>
        <v>55575</v>
      </c>
      <c r="C33" s="30">
        <f>C34+C38+C42+C39+C40+C41</f>
        <v>28141</v>
      </c>
      <c r="D33" s="30">
        <f>D34+D38+D42+D39+D40+D41</f>
        <v>24086</v>
      </c>
      <c r="E33" s="23">
        <f t="shared" ref="E33:E44" si="2">IF(ISERROR(ROUNDDOWN((D33/C33-1)*100,2)),"",ROUNDDOWN((D33/C33-1)*100,2))</f>
        <v>-14.4</v>
      </c>
    </row>
    <row r="34" s="2" customFormat="1" customHeight="1" spans="1:5">
      <c r="A34" s="32" t="s">
        <v>36</v>
      </c>
      <c r="B34" s="33">
        <f>SUM(B35:B37)</f>
        <v>1320</v>
      </c>
      <c r="C34" s="33">
        <f>SUM(C35:C37)</f>
        <v>1320</v>
      </c>
      <c r="D34" s="33">
        <f>SUM(D35:D37)</f>
        <v>1320</v>
      </c>
      <c r="E34" s="23">
        <f t="shared" si="2"/>
        <v>0</v>
      </c>
    </row>
    <row r="35" s="2" customFormat="1" customHeight="1" spans="1:5">
      <c r="A35" s="32" t="s">
        <v>37</v>
      </c>
      <c r="B35" s="33"/>
      <c r="C35" s="33"/>
      <c r="D35" s="33"/>
      <c r="E35" s="23" t="str">
        <f t="shared" si="2"/>
        <v/>
      </c>
    </row>
    <row r="36" s="2" customFormat="1" customHeight="1" spans="1:5">
      <c r="A36" s="32" t="s">
        <v>38</v>
      </c>
      <c r="B36" s="34">
        <v>1320</v>
      </c>
      <c r="C36" s="33">
        <v>1320</v>
      </c>
      <c r="D36" s="34">
        <v>1320</v>
      </c>
      <c r="E36" s="23">
        <f t="shared" si="2"/>
        <v>0</v>
      </c>
    </row>
    <row r="37" s="2" customFormat="1" customHeight="1" spans="1:5">
      <c r="A37" s="32" t="s">
        <v>39</v>
      </c>
      <c r="B37" s="34"/>
      <c r="C37" s="33"/>
      <c r="D37" s="34"/>
      <c r="E37" s="23" t="str">
        <f t="shared" si="2"/>
        <v/>
      </c>
    </row>
    <row r="38" s="2" customFormat="1" customHeight="1" spans="1:5">
      <c r="A38" s="35" t="s">
        <v>40</v>
      </c>
      <c r="B38" s="34">
        <v>4948</v>
      </c>
      <c r="C38" s="33">
        <v>5207</v>
      </c>
      <c r="D38" s="34">
        <v>5000</v>
      </c>
      <c r="E38" s="23">
        <f t="shared" si="2"/>
        <v>-3.97</v>
      </c>
    </row>
    <row r="39" s="2" customFormat="1" customHeight="1" spans="1:5">
      <c r="A39" s="32" t="s">
        <v>41</v>
      </c>
      <c r="B39" s="34">
        <v>44307</v>
      </c>
      <c r="C39" s="33">
        <f>18418+1529</f>
        <v>19947</v>
      </c>
      <c r="D39" s="34">
        <f>14806+1580-120</f>
        <v>16266</v>
      </c>
      <c r="E39" s="23">
        <f t="shared" si="2"/>
        <v>-18.45</v>
      </c>
    </row>
    <row r="40" s="2" customFormat="1" customHeight="1" spans="1:5">
      <c r="A40" s="35" t="s">
        <v>42</v>
      </c>
      <c r="B40" s="28"/>
      <c r="C40" s="36"/>
      <c r="D40" s="28"/>
      <c r="E40" s="23" t="str">
        <f t="shared" si="2"/>
        <v/>
      </c>
    </row>
    <row r="41" s="3" customFormat="1" customHeight="1" spans="1:5">
      <c r="A41" s="32" t="s">
        <v>43</v>
      </c>
      <c r="B41" s="28"/>
      <c r="C41" s="36"/>
      <c r="D41" s="28"/>
      <c r="E41" s="23" t="str">
        <f t="shared" si="2"/>
        <v/>
      </c>
    </row>
    <row r="42" s="4" customFormat="1" customHeight="1" spans="1:5">
      <c r="A42" s="32" t="s">
        <v>44</v>
      </c>
      <c r="B42" s="34">
        <v>5000</v>
      </c>
      <c r="C42" s="33">
        <v>1667</v>
      </c>
      <c r="D42" s="34">
        <v>1500</v>
      </c>
      <c r="E42" s="23">
        <f t="shared" si="2"/>
        <v>-10.01</v>
      </c>
    </row>
    <row r="43" s="5" customFormat="1" customHeight="1" spans="1:5">
      <c r="A43" s="2"/>
      <c r="B43" s="34"/>
      <c r="C43" s="34"/>
      <c r="D43" s="34"/>
      <c r="E43" s="23" t="str">
        <f t="shared" si="2"/>
        <v/>
      </c>
    </row>
    <row r="44" s="5" customFormat="1" customHeight="1" spans="1:5">
      <c r="A44" s="29" t="s">
        <v>45</v>
      </c>
      <c r="B44" s="30">
        <f>SUM(B32:B33)</f>
        <v>142740</v>
      </c>
      <c r="C44" s="30">
        <f>SUM(C32:C33)</f>
        <v>132774</v>
      </c>
      <c r="D44" s="30">
        <f>SUM(D32:D33)</f>
        <v>132241</v>
      </c>
      <c r="E44" s="23">
        <f t="shared" si="2"/>
        <v>-0.4</v>
      </c>
    </row>
    <row r="45" s="5" customFormat="1" spans="1:5">
      <c r="A45" s="6"/>
      <c r="B45" s="6"/>
      <c r="C45" s="6"/>
      <c r="D45" s="6"/>
      <c r="E45" s="7"/>
    </row>
    <row r="46" s="5" customFormat="1" ht="18.95" customHeight="1" spans="1:5">
      <c r="A46" s="6"/>
      <c r="B46" s="37"/>
      <c r="C46" s="37"/>
      <c r="D46" s="6"/>
      <c r="E46" s="7"/>
    </row>
    <row r="47" s="5" customFormat="1" spans="1:5">
      <c r="A47" s="6"/>
      <c r="B47" s="6"/>
      <c r="C47" s="38"/>
      <c r="D47" s="6"/>
      <c r="E47" s="7"/>
    </row>
    <row r="48" s="5" customFormat="1" spans="1:5">
      <c r="A48" s="6"/>
      <c r="B48" s="6"/>
      <c r="C48" s="6"/>
      <c r="D48" s="6"/>
      <c r="E48" s="7"/>
    </row>
    <row r="49" s="5" customFormat="1" spans="1:5">
      <c r="A49" s="6"/>
      <c r="B49" s="6"/>
      <c r="C49" s="6"/>
      <c r="D49" s="6"/>
      <c r="E49" s="7"/>
    </row>
    <row r="50" s="5" customFormat="1" spans="1:5">
      <c r="A50" s="6"/>
      <c r="B50" s="6"/>
      <c r="C50" s="6"/>
      <c r="D50" s="6"/>
      <c r="E50" s="7"/>
    </row>
    <row r="51" s="5" customFormat="1" spans="1:5">
      <c r="A51" s="6"/>
      <c r="B51" s="6"/>
      <c r="C51" s="6"/>
      <c r="D51" s="6"/>
      <c r="E51" s="7"/>
    </row>
    <row r="52" s="5" customFormat="1" spans="1:5">
      <c r="A52" s="6"/>
      <c r="B52" s="6"/>
      <c r="C52" s="6"/>
      <c r="D52" s="6"/>
      <c r="E52" s="7"/>
    </row>
    <row r="53" s="5" customFormat="1" spans="1:5">
      <c r="A53" s="6"/>
      <c r="B53" s="6"/>
      <c r="C53" s="6"/>
      <c r="D53" s="6"/>
      <c r="E53" s="7"/>
    </row>
    <row r="54" s="5" customFormat="1" spans="1:5">
      <c r="A54" s="6"/>
      <c r="B54" s="6"/>
      <c r="C54" s="6"/>
      <c r="D54" s="6"/>
      <c r="E54" s="7"/>
    </row>
    <row r="55" s="5" customFormat="1" spans="1:5">
      <c r="A55" s="6"/>
      <c r="B55" s="6"/>
      <c r="C55" s="6"/>
      <c r="D55" s="6"/>
      <c r="E55" s="7"/>
    </row>
    <row r="56" s="5" customFormat="1" spans="1:5">
      <c r="A56" s="6"/>
      <c r="B56" s="6"/>
      <c r="C56" s="6"/>
      <c r="D56" s="6"/>
      <c r="E56" s="7"/>
    </row>
    <row r="57" s="5" customFormat="1" spans="1:5">
      <c r="A57" s="6"/>
      <c r="B57" s="6"/>
      <c r="C57" s="6"/>
      <c r="D57" s="6"/>
      <c r="E57" s="7"/>
    </row>
    <row r="58" s="5" customFormat="1" spans="1:5">
      <c r="A58" s="6"/>
      <c r="B58" s="6"/>
      <c r="C58" s="6"/>
      <c r="D58" s="6"/>
      <c r="E58" s="7"/>
    </row>
    <row r="59" s="5" customFormat="1" spans="1:5">
      <c r="A59" s="6"/>
      <c r="B59" s="6"/>
      <c r="C59" s="6"/>
      <c r="D59" s="6"/>
      <c r="E59" s="7"/>
    </row>
    <row r="60" s="5" customFormat="1" spans="1:5">
      <c r="A60" s="6"/>
      <c r="B60" s="6"/>
      <c r="C60" s="6"/>
      <c r="D60" s="6"/>
      <c r="E60" s="7"/>
    </row>
    <row r="61" s="5" customFormat="1" spans="1:5">
      <c r="A61" s="6"/>
      <c r="B61" s="6"/>
      <c r="C61" s="6"/>
      <c r="D61" s="6"/>
      <c r="E61" s="7"/>
    </row>
    <row r="62" s="5" customFormat="1" spans="1:5">
      <c r="A62" s="6"/>
      <c r="B62" s="6"/>
      <c r="C62" s="6"/>
      <c r="D62" s="6"/>
      <c r="E62" s="7"/>
    </row>
    <row r="63" s="5" customFormat="1" spans="1:5">
      <c r="A63" s="6"/>
      <c r="B63" s="6"/>
      <c r="C63" s="6"/>
      <c r="D63" s="6"/>
      <c r="E63" s="7"/>
    </row>
    <row r="64" s="5" customFormat="1" spans="1:5">
      <c r="A64" s="6"/>
      <c r="B64" s="6"/>
      <c r="C64" s="6"/>
      <c r="D64" s="6"/>
      <c r="E64" s="7"/>
    </row>
    <row r="65" s="5" customFormat="1" spans="1:5">
      <c r="A65" s="6"/>
      <c r="B65" s="6"/>
      <c r="C65" s="6"/>
      <c r="D65" s="6"/>
      <c r="E65" s="7"/>
    </row>
    <row r="66" s="5" customFormat="1" spans="1:5">
      <c r="A66" s="6"/>
      <c r="B66" s="6"/>
      <c r="C66" s="6"/>
      <c r="D66" s="6"/>
      <c r="E66" s="7"/>
    </row>
    <row r="67" s="5" customFormat="1" spans="1:5">
      <c r="A67" s="6"/>
      <c r="B67" s="6"/>
      <c r="C67" s="6"/>
      <c r="D67" s="6"/>
      <c r="E67" s="7"/>
    </row>
    <row r="68" s="5" customFormat="1" spans="1:5">
      <c r="A68" s="6"/>
      <c r="B68" s="6"/>
      <c r="C68" s="6"/>
      <c r="D68" s="6"/>
      <c r="E68" s="7"/>
    </row>
    <row r="69" s="5" customFormat="1" spans="1:5">
      <c r="A69" s="6"/>
      <c r="B69" s="6"/>
      <c r="C69" s="6"/>
      <c r="D69" s="6"/>
      <c r="E69" s="7"/>
    </row>
    <row r="70" s="5" customFormat="1" spans="1:5">
      <c r="A70" s="6"/>
      <c r="B70" s="6"/>
      <c r="C70" s="6"/>
      <c r="D70" s="6"/>
      <c r="E70" s="7"/>
    </row>
    <row r="71" s="5" customFormat="1" spans="1:5">
      <c r="A71" s="6"/>
      <c r="B71" s="6"/>
      <c r="C71" s="6"/>
      <c r="D71" s="6"/>
      <c r="E71" s="7"/>
    </row>
    <row r="72" s="5" customFormat="1" spans="1:5">
      <c r="A72" s="6"/>
      <c r="B72" s="6"/>
      <c r="C72" s="6"/>
      <c r="D72" s="6"/>
      <c r="E72" s="7"/>
    </row>
    <row r="73" s="5" customFormat="1" spans="1:5">
      <c r="A73" s="6"/>
      <c r="B73" s="6"/>
      <c r="C73" s="6"/>
      <c r="D73" s="6"/>
      <c r="E73" s="7"/>
    </row>
    <row r="74" s="5" customFormat="1" spans="1:5">
      <c r="A74" s="6"/>
      <c r="B74" s="6"/>
      <c r="C74" s="6"/>
      <c r="D74" s="6"/>
      <c r="E74" s="7"/>
    </row>
    <row r="75" s="5" customFormat="1" spans="1:5">
      <c r="A75" s="6"/>
      <c r="B75" s="6"/>
      <c r="C75" s="6"/>
      <c r="D75" s="6"/>
      <c r="E75" s="7"/>
    </row>
    <row r="76" s="5" customFormat="1" spans="1:5">
      <c r="A76" s="6"/>
      <c r="B76" s="6"/>
      <c r="C76" s="6"/>
      <c r="D76" s="6"/>
      <c r="E76" s="7"/>
    </row>
    <row r="77" s="5" customFormat="1" spans="1:5">
      <c r="A77" s="6"/>
      <c r="B77" s="6"/>
      <c r="C77" s="6"/>
      <c r="D77" s="6"/>
      <c r="E77" s="7"/>
    </row>
    <row r="78" s="5" customFormat="1" spans="1:5">
      <c r="A78" s="6"/>
      <c r="B78" s="6"/>
      <c r="C78" s="6"/>
      <c r="D78" s="6"/>
      <c r="E78" s="7"/>
    </row>
    <row r="79" s="5" customFormat="1" spans="1:5">
      <c r="A79" s="6"/>
      <c r="B79" s="6"/>
      <c r="C79" s="6"/>
      <c r="D79" s="6"/>
      <c r="E79" s="7"/>
    </row>
    <row r="80" s="5" customFormat="1" spans="1:5">
      <c r="A80" s="6"/>
      <c r="B80" s="6"/>
      <c r="C80" s="6"/>
      <c r="D80" s="6"/>
      <c r="E80" s="7"/>
    </row>
    <row r="81" s="5" customFormat="1" spans="1:5">
      <c r="A81" s="6"/>
      <c r="B81" s="6"/>
      <c r="C81" s="6"/>
      <c r="D81" s="6"/>
      <c r="E81" s="7"/>
    </row>
    <row r="82" s="5" customFormat="1" spans="1:5">
      <c r="A82" s="6"/>
      <c r="B82" s="6"/>
      <c r="C82" s="6"/>
      <c r="D82" s="6"/>
      <c r="E82" s="7"/>
    </row>
    <row r="83" s="5" customFormat="1" spans="1:5">
      <c r="A83" s="6"/>
      <c r="B83" s="6"/>
      <c r="C83" s="6"/>
      <c r="D83" s="6"/>
      <c r="E83" s="7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393055555555556" right="0.393055555555556" top="0.393055555555556" bottom="0.393055555555556" header="0.15625" footer="0.196527777777778"/>
  <pageSetup paperSize="9" scale="78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县本级一般公共预算支出表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2018-12-25T06:56:00Z</dcterms:created>
  <cp:lastPrinted>2019-02-21T02:12:00Z</cp:lastPrinted>
  <dcterms:modified xsi:type="dcterms:W3CDTF">2020-06-10T01:12:52Z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